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Rich\Documents\"/>
    </mc:Choice>
  </mc:AlternateContent>
  <xr:revisionPtr revIDLastSave="0" documentId="13_ncr:1_{A5C48893-C663-41FF-8955-4D6B6B607607}" xr6:coauthVersionLast="40" xr6:coauthVersionMax="40" xr10:uidLastSave="{00000000-0000-0000-0000-000000000000}"/>
  <bookViews>
    <workbookView xWindow="5715" yWindow="0" windowWidth="28800" windowHeight="13020" xr2:uid="{00000000-000D-0000-FFFF-FFFF00000000}"/>
  </bookViews>
  <sheets>
    <sheet name="8829" sheetId="1" r:id="rId1"/>
    <sheet name="list" sheetId="2" state="hidden" r:id="rId2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F24" i="2"/>
  <c r="E40" i="1"/>
  <c r="E38" i="1"/>
  <c r="E4" i="1"/>
  <c r="E39" i="1"/>
  <c r="E41" i="1"/>
  <c r="D28" i="1"/>
  <c r="E30" i="1"/>
  <c r="D10" i="1"/>
  <c r="D11" i="1"/>
  <c r="E12" i="1"/>
  <c r="E13" i="1"/>
  <c r="C21" i="1"/>
  <c r="D21" i="1"/>
  <c r="D22" i="1"/>
  <c r="E24" i="1"/>
  <c r="E25" i="1"/>
  <c r="E26" i="1"/>
  <c r="E31" i="1"/>
  <c r="E43" i="1"/>
  <c r="E42" i="1"/>
  <c r="E32" i="1"/>
  <c r="E34" i="1"/>
</calcChain>
</file>

<file path=xl/sharedStrings.xml><?xml version="1.0" encoding="utf-8"?>
<sst xmlns="http://schemas.openxmlformats.org/spreadsheetml/2006/main" count="49" uniqueCount="48">
  <si>
    <t>Area used regularly and exclusively</t>
  </si>
  <si>
    <t>Total area of home</t>
  </si>
  <si>
    <t>Divide 1 by 2</t>
  </si>
  <si>
    <t>Real estate taxes</t>
  </si>
  <si>
    <t>Add 9,10,11</t>
  </si>
  <si>
    <r>
      <rPr>
        <b/>
        <sz val="11"/>
        <color theme="1"/>
        <rFont val="Calibri"/>
        <family val="2"/>
        <scheme val="minor"/>
      </rPr>
      <t xml:space="preserve">(a) </t>
    </r>
    <r>
      <rPr>
        <sz val="11"/>
        <color theme="1"/>
        <rFont val="Calibri"/>
        <family val="2"/>
        <scheme val="minor"/>
      </rPr>
      <t>Direct expenses</t>
    </r>
  </si>
  <si>
    <r>
      <rPr>
        <b/>
        <sz val="11"/>
        <color theme="1"/>
        <rFont val="Calibri"/>
        <family val="2"/>
        <scheme val="minor"/>
      </rPr>
      <t xml:space="preserve">(b) </t>
    </r>
    <r>
      <rPr>
        <sz val="11"/>
        <color theme="1"/>
        <rFont val="Calibri"/>
        <family val="2"/>
        <scheme val="minor"/>
      </rPr>
      <t>Indirect expenses</t>
    </r>
  </si>
  <si>
    <t>Add 12 (a) and line 13</t>
  </si>
  <si>
    <t>Business Income (W2 Income)</t>
  </si>
  <si>
    <t>Subtract line 14 from 8</t>
  </si>
  <si>
    <t>Excess mortgage interest</t>
  </si>
  <si>
    <t>Insurance</t>
  </si>
  <si>
    <t>Rent</t>
  </si>
  <si>
    <t>Electricity</t>
  </si>
  <si>
    <t>Natural gas</t>
  </si>
  <si>
    <t>Other expenses</t>
  </si>
  <si>
    <t>Multiply Line 22 (b) by line 7</t>
  </si>
  <si>
    <t xml:space="preserve">Add lines 22 (a),23, and 24 </t>
  </si>
  <si>
    <t>Allowable operating expenses. Smaller of line 15 or 25</t>
  </si>
  <si>
    <t>Excess casualty loss</t>
  </si>
  <si>
    <t>Depreciation from line 41</t>
  </si>
  <si>
    <t>Add lines 28 through 30</t>
  </si>
  <si>
    <t>Add lines 14,26, and 32</t>
  </si>
  <si>
    <t>casualty loss portion from lines 14 and 32</t>
  </si>
  <si>
    <t>Allowable expenses for business use of your home</t>
  </si>
  <si>
    <t>Land value included in line 36 above</t>
  </si>
  <si>
    <t>Basis of building</t>
  </si>
  <si>
    <t>Depreciation percentage.  Placed in service</t>
  </si>
  <si>
    <t>Month</t>
  </si>
  <si>
    <t>Year</t>
  </si>
  <si>
    <t>Depreciation Allowable</t>
  </si>
  <si>
    <t>Carryover Operating expenses to next year</t>
  </si>
  <si>
    <t>Carryover casualty loss and depreciation to next year</t>
  </si>
  <si>
    <t>Carryover prior year depreciation and casualty</t>
  </si>
  <si>
    <t>Smaller of homes adjusted basis or fair market value</t>
  </si>
  <si>
    <t>Business basis.  Multiply line 38 by 7</t>
  </si>
  <si>
    <t>Casualty Loss</t>
  </si>
  <si>
    <t>Mortgage interest</t>
  </si>
  <si>
    <t>Multiply 12b by line 7</t>
  </si>
  <si>
    <t>Repairs and maintenance</t>
  </si>
  <si>
    <t>Add lines 16 through 21</t>
  </si>
  <si>
    <t>Carryover prior year operating expense</t>
  </si>
  <si>
    <t>Limit on casualty and depreciation. Subtract line 26 from 15</t>
  </si>
  <si>
    <t>month</t>
  </si>
  <si>
    <t>year</t>
  </si>
  <si>
    <t>Allowable excess casualty loss and depreciation.  Smaller of line 27 or 31</t>
  </si>
  <si>
    <t>Form 8829 (Dec-Nov)</t>
  </si>
  <si>
    <t>Placed in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</si>
</sst>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1" xfId="1" applyNumberFormat="1" applyFont="1" applyBorder="1" applyAlignment="1">
      <alignment horizontal="center" vertical="center"/>
    </xf>
    <xf numFmtId="1" fontId="0" fillId="0" borderId="0" xfId="0" applyNumberFormat="1"/>
    <xf numFmtId="164" fontId="0" fillId="3" borderId="1" xfId="1" applyNumberFormat="1" applyFont="1" applyFill="1" applyBorder="1"/>
    <xf numFmtId="164" fontId="0" fillId="4" borderId="1" xfId="1" applyNumberFormat="1" applyFont="1" applyFill="1" applyBorder="1"/>
    <xf numFmtId="10" fontId="0" fillId="5" borderId="1" xfId="0" applyNumberFormat="1" applyFill="1" applyBorder="1"/>
    <xf numFmtId="164" fontId="0" fillId="5" borderId="1" xfId="1" applyNumberFormat="1" applyFont="1" applyFill="1" applyBorder="1"/>
    <xf numFmtId="165" fontId="0" fillId="5" borderId="1" xfId="1" applyNumberFormat="1" applyFont="1" applyFill="1" applyBorder="1"/>
    <xf numFmtId="0" fontId="0" fillId="3" borderId="1" xfId="0" applyFill="1" applyBorder="1" applyAlignment="1" applyProtection="1">
      <alignment horizontal="center" vertical="center"/>
      <protection locked="0"/>
    </xf>
    <xf numFmtId="164" fontId="0" fillId="3" borderId="1" xfId="1" applyNumberFormat="1" applyFont="1" applyFill="1" applyBorder="1" applyProtection="1">
      <protection locked="0"/>
    </xf>
    <xf numFmtId="1" fontId="0" fillId="3" borderId="1" xfId="1" applyNumberFormat="1" applyFont="1" applyFill="1" applyBorder="1" applyAlignment="1" applyProtection="1">
      <alignment horizontal="center" vertical="center"/>
      <protection locked="0"/>
    </xf>
    <xf numFmtId="1" fontId="0" fillId="3" borderId="1" xfId="1" applyNumberFormat="1" applyFont="1" applyFill="1" applyBorder="1" applyAlignment="1" applyProtection="1">
      <alignment horizontal="center"/>
      <protection locked="0"/>
    </xf>
    <xf numFmtId="164" fontId="0" fillId="0" borderId="1" xfId="1" applyNumberFormat="1" applyFont="1" applyBorder="1" applyAlignment="1">
      <alignment horizontal="center"/>
    </xf>
    <xf numFmtId="164" fontId="0" fillId="5" borderId="1" xfId="1" applyNumberFormat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workbookViewId="0">
      <selection activeCell="C21" sqref="C21"/>
    </sheetView>
  </sheetViews>
  <sheetFormatPr defaultRowHeight="15" x14ac:dyDescent="0.25"/>
  <cols>
    <col min="1" max="1" width="4.42578125" customWidth="1"/>
    <col min="2" max="2" width="38.85546875" customWidth="1"/>
    <col min="3" max="3" width="20.140625" customWidth="1"/>
    <col min="4" max="4" width="20.85546875" customWidth="1"/>
    <col min="5" max="5" width="11.7109375" customWidth="1"/>
  </cols>
  <sheetData>
    <row r="1" spans="1:5" x14ac:dyDescent="0.25">
      <c r="B1" t="s">
        <v>46</v>
      </c>
      <c r="C1" s="1" t="s">
        <v>29</v>
      </c>
      <c r="D1" s="11">
        <v>2018</v>
      </c>
    </row>
    <row r="2" spans="1:5" x14ac:dyDescent="0.25">
      <c r="A2">
        <v>1</v>
      </c>
      <c r="B2" t="s">
        <v>0</v>
      </c>
      <c r="E2" s="12">
        <v>200</v>
      </c>
    </row>
    <row r="3" spans="1:5" x14ac:dyDescent="0.25">
      <c r="A3">
        <v>2</v>
      </c>
      <c r="B3" t="s">
        <v>1</v>
      </c>
      <c r="E3" s="12">
        <v>2000</v>
      </c>
    </row>
    <row r="4" spans="1:5" x14ac:dyDescent="0.25">
      <c r="A4">
        <v>7</v>
      </c>
      <c r="B4" t="s">
        <v>2</v>
      </c>
      <c r="E4" s="8">
        <f>IF(E3&gt;E2,E2/E3,0)</f>
        <v>0.1</v>
      </c>
    </row>
    <row r="5" spans="1:5" x14ac:dyDescent="0.25">
      <c r="A5">
        <v>8</v>
      </c>
      <c r="B5" t="s">
        <v>8</v>
      </c>
      <c r="E5" s="6">
        <v>8000</v>
      </c>
    </row>
    <row r="6" spans="1:5" x14ac:dyDescent="0.25">
      <c r="C6" t="s">
        <v>5</v>
      </c>
      <c r="D6" t="s">
        <v>6</v>
      </c>
    </row>
    <row r="7" spans="1:5" x14ac:dyDescent="0.25">
      <c r="A7">
        <v>9</v>
      </c>
      <c r="B7" t="s">
        <v>36</v>
      </c>
      <c r="C7" s="12">
        <v>0</v>
      </c>
      <c r="D7" s="12">
        <v>0</v>
      </c>
      <c r="E7" s="2"/>
    </row>
    <row r="8" spans="1:5" x14ac:dyDescent="0.25">
      <c r="A8">
        <v>10</v>
      </c>
      <c r="B8" t="s">
        <v>37</v>
      </c>
      <c r="C8" s="12">
        <v>0</v>
      </c>
      <c r="D8" s="12">
        <v>0</v>
      </c>
      <c r="E8" s="2"/>
    </row>
    <row r="9" spans="1:5" x14ac:dyDescent="0.25">
      <c r="A9">
        <v>11</v>
      </c>
      <c r="B9" t="s">
        <v>3</v>
      </c>
      <c r="C9" s="12">
        <v>0</v>
      </c>
      <c r="D9" s="12">
        <v>0</v>
      </c>
      <c r="E9" s="2"/>
    </row>
    <row r="10" spans="1:5" x14ac:dyDescent="0.25">
      <c r="A10">
        <v>12</v>
      </c>
      <c r="B10" t="s">
        <v>4</v>
      </c>
      <c r="C10" s="16">
        <v>0</v>
      </c>
      <c r="D10" s="16">
        <f>SUM(D7:D9)</f>
        <v>0</v>
      </c>
      <c r="E10" s="2"/>
    </row>
    <row r="11" spans="1:5" x14ac:dyDescent="0.25">
      <c r="A11">
        <v>13</v>
      </c>
      <c r="B11" t="s">
        <v>38</v>
      </c>
      <c r="C11" s="3"/>
      <c r="D11" s="9">
        <f>D10*E4</f>
        <v>0</v>
      </c>
      <c r="E11" s="2"/>
    </row>
    <row r="12" spans="1:5" x14ac:dyDescent="0.25">
      <c r="A12">
        <v>14</v>
      </c>
      <c r="B12" t="s">
        <v>7</v>
      </c>
      <c r="C12" s="3"/>
      <c r="D12" s="3"/>
      <c r="E12" s="9">
        <f>D11+C7+C8+C9+C10</f>
        <v>0</v>
      </c>
    </row>
    <row r="13" spans="1:5" x14ac:dyDescent="0.25">
      <c r="A13">
        <v>15</v>
      </c>
      <c r="B13" t="s">
        <v>9</v>
      </c>
      <c r="C13" s="3"/>
      <c r="D13" s="3"/>
      <c r="E13" s="9">
        <f>IF(E5&gt;E12,E5-E12,0)</f>
        <v>8000</v>
      </c>
    </row>
    <row r="14" spans="1:5" x14ac:dyDescent="0.25">
      <c r="A14">
        <v>16</v>
      </c>
      <c r="B14" t="s">
        <v>10</v>
      </c>
      <c r="C14" s="12">
        <v>0</v>
      </c>
      <c r="D14" s="12">
        <v>0</v>
      </c>
      <c r="E14" s="2"/>
    </row>
    <row r="15" spans="1:5" x14ac:dyDescent="0.25">
      <c r="A15">
        <v>17</v>
      </c>
      <c r="B15" t="s">
        <v>11</v>
      </c>
      <c r="C15" s="12">
        <v>0</v>
      </c>
      <c r="D15" s="12">
        <v>0</v>
      </c>
      <c r="E15" s="2"/>
    </row>
    <row r="16" spans="1:5" x14ac:dyDescent="0.25">
      <c r="A16">
        <v>18</v>
      </c>
      <c r="B16" t="s">
        <v>12</v>
      </c>
      <c r="C16" s="12">
        <v>0</v>
      </c>
      <c r="D16" s="12">
        <v>0</v>
      </c>
      <c r="E16" s="2"/>
    </row>
    <row r="17" spans="1:5" x14ac:dyDescent="0.25">
      <c r="A17">
        <v>19</v>
      </c>
      <c r="B17" t="s">
        <v>39</v>
      </c>
      <c r="C17" s="12">
        <v>0</v>
      </c>
      <c r="D17" s="12">
        <v>0</v>
      </c>
      <c r="E17" s="2"/>
    </row>
    <row r="18" spans="1:5" x14ac:dyDescent="0.25">
      <c r="A18">
        <v>20</v>
      </c>
      <c r="B18" t="s">
        <v>14</v>
      </c>
      <c r="C18" s="12">
        <v>0</v>
      </c>
      <c r="D18" s="12">
        <v>0</v>
      </c>
      <c r="E18" s="2"/>
    </row>
    <row r="19" spans="1:5" x14ac:dyDescent="0.25">
      <c r="A19">
        <v>20</v>
      </c>
      <c r="B19" t="s">
        <v>13</v>
      </c>
      <c r="C19" s="12">
        <v>0</v>
      </c>
      <c r="D19" s="12">
        <v>0</v>
      </c>
      <c r="E19" s="2"/>
    </row>
    <row r="20" spans="1:5" x14ac:dyDescent="0.25">
      <c r="A20">
        <v>21</v>
      </c>
      <c r="B20" t="s">
        <v>15</v>
      </c>
      <c r="C20" s="12">
        <v>0</v>
      </c>
      <c r="D20" s="12">
        <v>0</v>
      </c>
      <c r="E20" s="2"/>
    </row>
    <row r="21" spans="1:5" x14ac:dyDescent="0.25">
      <c r="A21">
        <v>22</v>
      </c>
      <c r="B21" t="s">
        <v>40</v>
      </c>
      <c r="C21" s="9">
        <f>SUM(C14:C20)</f>
        <v>0</v>
      </c>
      <c r="D21" s="9">
        <f>SUM(D14:D20)</f>
        <v>0</v>
      </c>
      <c r="E21" s="2"/>
    </row>
    <row r="22" spans="1:5" x14ac:dyDescent="0.25">
      <c r="A22">
        <v>23</v>
      </c>
      <c r="B22" t="s">
        <v>16</v>
      </c>
      <c r="C22" s="2"/>
      <c r="D22" s="9">
        <f>D21*E4</f>
        <v>0</v>
      </c>
      <c r="E22" s="2"/>
    </row>
    <row r="23" spans="1:5" x14ac:dyDescent="0.25">
      <c r="A23">
        <v>24</v>
      </c>
      <c r="B23" t="s">
        <v>41</v>
      </c>
      <c r="C23" s="2"/>
      <c r="D23" s="12">
        <v>0</v>
      </c>
      <c r="E23" s="2"/>
    </row>
    <row r="24" spans="1:5" x14ac:dyDescent="0.25">
      <c r="A24">
        <v>25</v>
      </c>
      <c r="B24" t="s">
        <v>17</v>
      </c>
      <c r="C24" s="2"/>
      <c r="D24" s="2"/>
      <c r="E24" s="9">
        <f>C21+D22+D23</f>
        <v>0</v>
      </c>
    </row>
    <row r="25" spans="1:5" x14ac:dyDescent="0.25">
      <c r="A25">
        <v>26</v>
      </c>
      <c r="B25" t="s">
        <v>18</v>
      </c>
      <c r="C25" s="2"/>
      <c r="D25" s="2"/>
      <c r="E25" s="9">
        <f>IF(E24&gt;E13,E13,E24)</f>
        <v>0</v>
      </c>
    </row>
    <row r="26" spans="1:5" x14ac:dyDescent="0.25">
      <c r="A26">
        <v>27</v>
      </c>
      <c r="B26" t="s">
        <v>42</v>
      </c>
      <c r="C26" s="2"/>
      <c r="D26" s="2"/>
      <c r="E26" s="9">
        <f>IF(E13&gt;E25,E13-E25,0)</f>
        <v>8000</v>
      </c>
    </row>
    <row r="27" spans="1:5" x14ac:dyDescent="0.25">
      <c r="A27">
        <v>28</v>
      </c>
      <c r="B27" t="s">
        <v>19</v>
      </c>
      <c r="C27" s="2"/>
      <c r="D27" s="12">
        <v>0</v>
      </c>
      <c r="E27" s="2"/>
    </row>
    <row r="28" spans="1:5" x14ac:dyDescent="0.25">
      <c r="A28">
        <v>29</v>
      </c>
      <c r="B28" t="s">
        <v>20</v>
      </c>
      <c r="C28" s="2"/>
      <c r="D28" s="9">
        <f>E41</f>
        <v>0</v>
      </c>
      <c r="E28" s="2"/>
    </row>
    <row r="29" spans="1:5" x14ac:dyDescent="0.25">
      <c r="A29">
        <v>30</v>
      </c>
      <c r="B29" t="s">
        <v>33</v>
      </c>
      <c r="C29" s="2"/>
      <c r="D29" s="12">
        <v>0</v>
      </c>
      <c r="E29" s="2"/>
    </row>
    <row r="30" spans="1:5" x14ac:dyDescent="0.25">
      <c r="A30">
        <v>31</v>
      </c>
      <c r="B30" t="s">
        <v>21</v>
      </c>
      <c r="C30" s="2"/>
      <c r="D30" s="2"/>
      <c r="E30" s="9">
        <f>SUM(D27:D29)</f>
        <v>0</v>
      </c>
    </row>
    <row r="31" spans="1:5" x14ac:dyDescent="0.25">
      <c r="A31">
        <v>32</v>
      </c>
      <c r="B31" t="s">
        <v>45</v>
      </c>
      <c r="C31" s="2"/>
      <c r="D31" s="2"/>
      <c r="E31" s="9">
        <f>IF(E30&gt;E26,E26,E30)</f>
        <v>0</v>
      </c>
    </row>
    <row r="32" spans="1:5" x14ac:dyDescent="0.25">
      <c r="A32">
        <v>33</v>
      </c>
      <c r="B32" t="s">
        <v>22</v>
      </c>
      <c r="C32" s="2"/>
      <c r="D32" s="2"/>
      <c r="E32" s="9">
        <f>E12+E25+E31</f>
        <v>0</v>
      </c>
    </row>
    <row r="33" spans="1:5" x14ac:dyDescent="0.25">
      <c r="A33">
        <v>34</v>
      </c>
      <c r="B33" t="s">
        <v>23</v>
      </c>
      <c r="C33" s="2"/>
      <c r="D33" s="2"/>
      <c r="E33" s="12">
        <v>0</v>
      </c>
    </row>
    <row r="34" spans="1:5" x14ac:dyDescent="0.25">
      <c r="A34">
        <v>35</v>
      </c>
      <c r="B34" t="s">
        <v>24</v>
      </c>
      <c r="C34" s="2"/>
      <c r="D34" s="2"/>
      <c r="E34" s="7">
        <f>E32-E33</f>
        <v>0</v>
      </c>
    </row>
    <row r="35" spans="1:5" x14ac:dyDescent="0.25">
      <c r="C35" s="2"/>
      <c r="D35" s="2"/>
    </row>
    <row r="36" spans="1:5" x14ac:dyDescent="0.25">
      <c r="A36">
        <v>36</v>
      </c>
      <c r="B36" t="s">
        <v>34</v>
      </c>
      <c r="C36" s="2"/>
      <c r="D36" s="2"/>
      <c r="E36" s="12">
        <v>0</v>
      </c>
    </row>
    <row r="37" spans="1:5" x14ac:dyDescent="0.25">
      <c r="A37">
        <v>37</v>
      </c>
      <c r="B37" t="s">
        <v>25</v>
      </c>
      <c r="C37" s="2"/>
      <c r="D37" s="2"/>
      <c r="E37" s="12">
        <v>0</v>
      </c>
    </row>
    <row r="38" spans="1:5" x14ac:dyDescent="0.25">
      <c r="A38">
        <v>38</v>
      </c>
      <c r="B38" t="s">
        <v>26</v>
      </c>
      <c r="C38" s="15" t="s">
        <v>47</v>
      </c>
      <c r="D38" s="15"/>
      <c r="E38" s="9">
        <f>E36-E37</f>
        <v>0</v>
      </c>
    </row>
    <row r="39" spans="1:5" x14ac:dyDescent="0.25">
      <c r="A39">
        <v>39</v>
      </c>
      <c r="B39" t="s">
        <v>35</v>
      </c>
      <c r="C39" s="4" t="s">
        <v>28</v>
      </c>
      <c r="D39" s="4" t="s">
        <v>29</v>
      </c>
      <c r="E39" s="9">
        <f>E38*E4</f>
        <v>0</v>
      </c>
    </row>
    <row r="40" spans="1:5" x14ac:dyDescent="0.25">
      <c r="A40">
        <v>40</v>
      </c>
      <c r="B40" t="s">
        <v>27</v>
      </c>
      <c r="C40" s="13">
        <v>11</v>
      </c>
      <c r="D40" s="14">
        <v>2016</v>
      </c>
      <c r="E40" s="10">
        <f>IF(D40&lt;&gt;D1,0.0363,list!F24)</f>
        <v>3.6299999999999999E-2</v>
      </c>
    </row>
    <row r="41" spans="1:5" x14ac:dyDescent="0.25">
      <c r="A41">
        <v>41</v>
      </c>
      <c r="B41" t="s">
        <v>30</v>
      </c>
      <c r="C41" s="2"/>
      <c r="D41" s="2"/>
      <c r="E41" s="9">
        <f>E39*E40</f>
        <v>0</v>
      </c>
    </row>
    <row r="42" spans="1:5" x14ac:dyDescent="0.25">
      <c r="A42">
        <v>42</v>
      </c>
      <c r="B42" t="s">
        <v>31</v>
      </c>
      <c r="C42" s="2"/>
      <c r="D42" s="2"/>
      <c r="E42" s="7">
        <f>E24-E25</f>
        <v>0</v>
      </c>
    </row>
    <row r="43" spans="1:5" x14ac:dyDescent="0.25">
      <c r="A43">
        <v>43</v>
      </c>
      <c r="B43" t="s">
        <v>32</v>
      </c>
      <c r="C43" s="2"/>
      <c r="D43" s="2"/>
      <c r="E43" s="7">
        <f>E30-E31</f>
        <v>0</v>
      </c>
    </row>
    <row r="44" spans="1:5" x14ac:dyDescent="0.25">
      <c r="C44" s="2"/>
      <c r="D44" s="2"/>
      <c r="E44" s="2"/>
    </row>
  </sheetData>
  <sheetProtection algorithmName="SHA-512" hashValue="HuNpkpZytcRm4Q2wIH2U0wyLTsziRXPCc8y9v9A7iK/C8i02wMOOTpWW89yzwefOYwqvZcs3wZK+jZ68EEFnNg==" saltValue="pP/Lr34ARxcBfn7HOgDrig==" spinCount="100000" sheet="1" objects="1" scenarios="1"/>
  <mergeCells count="1">
    <mergeCell ref="C38:D38"/>
  </mergeCells>
  <dataValidations disablePrompts="1" count="2">
    <dataValidation type="whole" allowBlank="1" showInputMessage="1" showErrorMessage="1" sqref="C40" xr:uid="{00000000-0002-0000-0000-000000000000}">
      <formula1>1</formula1>
      <formula2>12</formula2>
    </dataValidation>
    <dataValidation type="whole" allowBlank="1" showInputMessage="1" showErrorMessage="1" sqref="D40" xr:uid="{00000000-0002-0000-0000-000001000000}">
      <formula1>1995</formula1>
      <formula2>2018</formula2>
    </dataValidation>
  </dataValidations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workbookViewId="0">
      <selection activeCell="F24" sqref="F24"/>
    </sheetView>
  </sheetViews>
  <sheetFormatPr defaultRowHeight="15" x14ac:dyDescent="0.25"/>
  <cols>
    <col min="1" max="1" width="7.28515625" customWidth="1"/>
    <col min="2" max="2" width="12.85546875" customWidth="1"/>
  </cols>
  <sheetData>
    <row r="1" spans="1:2" x14ac:dyDescent="0.25">
      <c r="A1" t="s">
        <v>43</v>
      </c>
      <c r="B1" t="s">
        <v>44</v>
      </c>
    </row>
    <row r="2" spans="1:2" x14ac:dyDescent="0.25">
      <c r="A2">
        <v>1995</v>
      </c>
      <c r="B2">
        <v>3.6299999999999999E-2</v>
      </c>
    </row>
    <row r="3" spans="1:2" x14ac:dyDescent="0.25">
      <c r="A3">
        <v>1996</v>
      </c>
      <c r="B3">
        <v>3.6299999999999999E-2</v>
      </c>
    </row>
    <row r="4" spans="1:2" x14ac:dyDescent="0.25">
      <c r="A4">
        <v>1997</v>
      </c>
      <c r="B4">
        <v>3.6299999999999999E-2</v>
      </c>
    </row>
    <row r="5" spans="1:2" x14ac:dyDescent="0.25">
      <c r="A5">
        <v>1998</v>
      </c>
      <c r="B5">
        <v>3.6299999999999999E-2</v>
      </c>
    </row>
    <row r="6" spans="1:2" x14ac:dyDescent="0.25">
      <c r="A6">
        <v>1999</v>
      </c>
      <c r="B6">
        <v>3.6299999999999999E-2</v>
      </c>
    </row>
    <row r="7" spans="1:2" x14ac:dyDescent="0.25">
      <c r="A7">
        <v>2000</v>
      </c>
      <c r="B7">
        <v>3.6299999999999999E-2</v>
      </c>
    </row>
    <row r="8" spans="1:2" x14ac:dyDescent="0.25">
      <c r="A8">
        <v>2001</v>
      </c>
      <c r="B8">
        <v>3.6299999999999999E-2</v>
      </c>
    </row>
    <row r="9" spans="1:2" x14ac:dyDescent="0.25">
      <c r="A9">
        <v>2002</v>
      </c>
      <c r="B9">
        <v>3.6299999999999999E-2</v>
      </c>
    </row>
    <row r="10" spans="1:2" x14ac:dyDescent="0.25">
      <c r="A10">
        <v>2003</v>
      </c>
      <c r="B10">
        <v>3.6299999999999999E-2</v>
      </c>
    </row>
    <row r="11" spans="1:2" x14ac:dyDescent="0.25">
      <c r="A11">
        <v>2004</v>
      </c>
      <c r="B11">
        <v>3.6299999999999999E-2</v>
      </c>
    </row>
    <row r="12" spans="1:2" x14ac:dyDescent="0.25">
      <c r="A12">
        <v>2005</v>
      </c>
      <c r="B12">
        <v>3.6299999999999999E-2</v>
      </c>
    </row>
    <row r="13" spans="1:2" x14ac:dyDescent="0.25">
      <c r="A13">
        <v>2006</v>
      </c>
      <c r="B13">
        <v>3.6299999999999999E-2</v>
      </c>
    </row>
    <row r="14" spans="1:2" x14ac:dyDescent="0.25">
      <c r="A14">
        <v>2007</v>
      </c>
      <c r="B14">
        <v>3.6299999999999999E-2</v>
      </c>
    </row>
    <row r="15" spans="1:2" x14ac:dyDescent="0.25">
      <c r="A15">
        <v>2008</v>
      </c>
      <c r="B15">
        <v>3.6299999999999999E-2</v>
      </c>
    </row>
    <row r="16" spans="1:2" x14ac:dyDescent="0.25">
      <c r="A16">
        <v>2009</v>
      </c>
      <c r="B16">
        <v>3.6299999999999999E-2</v>
      </c>
    </row>
    <row r="17" spans="1:6" x14ac:dyDescent="0.25">
      <c r="A17">
        <v>2010</v>
      </c>
      <c r="B17">
        <v>3.6299999999999999E-2</v>
      </c>
    </row>
    <row r="18" spans="1:6" x14ac:dyDescent="0.25">
      <c r="A18">
        <v>2011</v>
      </c>
      <c r="B18">
        <v>3.6299999999999999E-2</v>
      </c>
    </row>
    <row r="19" spans="1:6" x14ac:dyDescent="0.25">
      <c r="A19">
        <v>2012</v>
      </c>
      <c r="B19">
        <v>3.6299999999999999E-2</v>
      </c>
    </row>
    <row r="20" spans="1:6" x14ac:dyDescent="0.25">
      <c r="A20">
        <v>2013</v>
      </c>
      <c r="B20">
        <v>3.6299999999999999E-2</v>
      </c>
    </row>
    <row r="21" spans="1:6" x14ac:dyDescent="0.25">
      <c r="A21">
        <v>2014</v>
      </c>
      <c r="B21">
        <v>3.6299999999999999E-2</v>
      </c>
    </row>
    <row r="22" spans="1:6" x14ac:dyDescent="0.25">
      <c r="A22">
        <v>2015</v>
      </c>
      <c r="B22">
        <v>3.6299999999999999E-2</v>
      </c>
    </row>
    <row r="23" spans="1:6" x14ac:dyDescent="0.25">
      <c r="A23">
        <v>2016</v>
      </c>
      <c r="B23">
        <v>3.6299999999999999E-2</v>
      </c>
    </row>
    <row r="24" spans="1:6" x14ac:dyDescent="0.25">
      <c r="A24">
        <v>2017</v>
      </c>
      <c r="B24">
        <v>3.4849999999999999E-2</v>
      </c>
      <c r="C24">
        <v>1</v>
      </c>
      <c r="E24" s="5">
        <f>'8829'!C40</f>
        <v>11</v>
      </c>
      <c r="F24">
        <f>IF(E24=1,B24,IF(E24=2,B25,IF(E24=3,B26,IF(E24=4,B27,IF(E24=5,B28,IF(E24=6,B29,IF(E24=7,B30,IF(E24=8,B31,IF(E24=9,B32,IF(E24=10,B33,IF(E24=11,B34,IF(E24=12,B35))))))))))))</f>
        <v>4.5500000000000002E-3</v>
      </c>
    </row>
    <row r="25" spans="1:6" x14ac:dyDescent="0.25">
      <c r="A25">
        <v>2018</v>
      </c>
      <c r="B25">
        <v>3.1820000000000001E-2</v>
      </c>
      <c r="C25">
        <v>2</v>
      </c>
    </row>
    <row r="26" spans="1:6" x14ac:dyDescent="0.25">
      <c r="A26">
        <v>2019</v>
      </c>
      <c r="B26">
        <v>2.879E-2</v>
      </c>
      <c r="C26">
        <v>3</v>
      </c>
    </row>
    <row r="27" spans="1:6" x14ac:dyDescent="0.25">
      <c r="A27">
        <v>2020</v>
      </c>
      <c r="B27">
        <v>2.5760000000000002E-2</v>
      </c>
      <c r="C27">
        <v>4</v>
      </c>
    </row>
    <row r="28" spans="1:6" x14ac:dyDescent="0.25">
      <c r="A28">
        <v>2021</v>
      </c>
      <c r="B28">
        <v>2.273E-2</v>
      </c>
      <c r="C28">
        <v>5</v>
      </c>
    </row>
    <row r="29" spans="1:6" x14ac:dyDescent="0.25">
      <c r="A29">
        <v>2022</v>
      </c>
      <c r="B29">
        <v>1.9699999999999999E-2</v>
      </c>
      <c r="C29">
        <v>6</v>
      </c>
    </row>
    <row r="30" spans="1:6" x14ac:dyDescent="0.25">
      <c r="A30">
        <v>2023</v>
      </c>
      <c r="B30">
        <v>1.6670000000000001E-2</v>
      </c>
      <c r="C30">
        <v>7</v>
      </c>
    </row>
    <row r="31" spans="1:6" x14ac:dyDescent="0.25">
      <c r="A31">
        <v>2024</v>
      </c>
      <c r="B31">
        <v>1.3639999999999999E-2</v>
      </c>
      <c r="C31">
        <v>8</v>
      </c>
    </row>
    <row r="32" spans="1:6" x14ac:dyDescent="0.25">
      <c r="A32">
        <v>2025</v>
      </c>
      <c r="B32">
        <v>1.61E-2</v>
      </c>
      <c r="C32">
        <v>9</v>
      </c>
    </row>
    <row r="33" spans="1:3" x14ac:dyDescent="0.25">
      <c r="A33">
        <v>2026</v>
      </c>
      <c r="B33">
        <v>7.5799999999999999E-3</v>
      </c>
      <c r="C33">
        <v>10</v>
      </c>
    </row>
    <row r="34" spans="1:3" x14ac:dyDescent="0.25">
      <c r="A34">
        <v>2027</v>
      </c>
      <c r="B34">
        <v>4.5500000000000002E-3</v>
      </c>
      <c r="C34">
        <v>11</v>
      </c>
    </row>
    <row r="35" spans="1:3" x14ac:dyDescent="0.25">
      <c r="A35">
        <v>2028</v>
      </c>
      <c r="B35">
        <v>1.5200000000000001E-3</v>
      </c>
      <c r="C35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8829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Rich McKay</cp:lastModifiedBy>
  <dcterms:created xsi:type="dcterms:W3CDTF">2016-11-12T19:33:45Z</dcterms:created>
  <dcterms:modified xsi:type="dcterms:W3CDTF">2018-12-06T21:57:38Z</dcterms:modified>
</cp:coreProperties>
</file>